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23"/>
  <workbookPr showInkAnnotation="0" autoCompressPictures="0"/>
  <bookViews>
    <workbookView xWindow="820" yWindow="240" windowWidth="31580" windowHeight="189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1" l="1"/>
  <c r="N2" i="1"/>
  <c r="P2" i="1"/>
  <c r="O2" i="1"/>
  <c r="Q2" i="1"/>
  <c r="R2" i="1"/>
  <c r="S2" i="1"/>
  <c r="T2" i="1"/>
  <c r="T3" i="1"/>
  <c r="T4" i="1"/>
  <c r="T5" i="1"/>
  <c r="N3" i="1"/>
  <c r="P3" i="1"/>
  <c r="O3" i="1"/>
  <c r="Q3" i="1"/>
  <c r="R3" i="1"/>
  <c r="S3" i="1"/>
  <c r="L3" i="1"/>
  <c r="M3" i="1"/>
  <c r="J3" i="1"/>
  <c r="K3" i="1"/>
  <c r="H3" i="1"/>
  <c r="I3" i="1"/>
  <c r="F3" i="1"/>
  <c r="G3" i="1"/>
  <c r="N5" i="1"/>
  <c r="P5" i="1"/>
  <c r="O5" i="1"/>
  <c r="Q5" i="1"/>
  <c r="R5" i="1"/>
  <c r="S5" i="1"/>
  <c r="N4" i="1"/>
  <c r="P4" i="1"/>
  <c r="O4" i="1"/>
  <c r="Q4" i="1"/>
  <c r="R4" i="1"/>
  <c r="S4" i="1"/>
  <c r="N6" i="1"/>
  <c r="P6" i="1"/>
  <c r="O6" i="1"/>
  <c r="Q6" i="1"/>
  <c r="R6" i="1"/>
  <c r="S6" i="1"/>
  <c r="T6" i="1"/>
  <c r="N7" i="1"/>
  <c r="P7" i="1"/>
  <c r="O7" i="1"/>
  <c r="Q7" i="1"/>
  <c r="R7" i="1"/>
  <c r="S7" i="1"/>
  <c r="T7" i="1"/>
  <c r="L2" i="1"/>
  <c r="M2" i="1"/>
  <c r="J2" i="1"/>
  <c r="K2" i="1"/>
  <c r="H2" i="1"/>
  <c r="I2" i="1"/>
  <c r="F2" i="1"/>
  <c r="G2" i="1"/>
  <c r="L5" i="1"/>
  <c r="M5" i="1"/>
  <c r="L4" i="1"/>
  <c r="M4" i="1"/>
  <c r="J4" i="1"/>
  <c r="K4" i="1"/>
  <c r="H4" i="1"/>
  <c r="I4" i="1"/>
  <c r="F4" i="1"/>
  <c r="G4" i="1"/>
  <c r="L7" i="1"/>
  <c r="M7" i="1"/>
  <c r="L6" i="1"/>
  <c r="M6" i="1"/>
  <c r="J7" i="1"/>
  <c r="K7" i="1"/>
  <c r="J6" i="1"/>
  <c r="K6" i="1"/>
  <c r="J5" i="1"/>
  <c r="K5" i="1"/>
  <c r="H7" i="1"/>
  <c r="I7" i="1"/>
  <c r="H6" i="1"/>
  <c r="I6" i="1"/>
  <c r="H5" i="1"/>
  <c r="I5" i="1"/>
  <c r="F7" i="1"/>
  <c r="G7" i="1"/>
  <c r="F6" i="1"/>
  <c r="G6" i="1"/>
  <c r="F5" i="1"/>
  <c r="G5" i="1"/>
  <c r="R8" i="1"/>
  <c r="S8" i="1"/>
</calcChain>
</file>

<file path=xl/sharedStrings.xml><?xml version="1.0" encoding="utf-8"?>
<sst xmlns="http://schemas.openxmlformats.org/spreadsheetml/2006/main" count="27" uniqueCount="27">
  <si>
    <t>dlon</t>
  </si>
  <si>
    <t>dlat</t>
  </si>
  <si>
    <t>dx</t>
  </si>
  <si>
    <t>dy</t>
  </si>
  <si>
    <t>length(km)</t>
  </si>
  <si>
    <t>length(nmi)</t>
  </si>
  <si>
    <t>Long Start</t>
  </si>
  <si>
    <t>Lat Start</t>
  </si>
  <si>
    <t>Long End</t>
  </si>
  <si>
    <t>Lat End</t>
  </si>
  <si>
    <t>Long Start Deg</t>
  </si>
  <si>
    <t>Long Start Min</t>
  </si>
  <si>
    <t>Lat Start Deg</t>
  </si>
  <si>
    <t>Lat Start Min</t>
  </si>
  <si>
    <t>Long End Deg</t>
  </si>
  <si>
    <t>Long End Min</t>
  </si>
  <si>
    <t>Lat End Deg</t>
  </si>
  <si>
    <t>Lat End Min</t>
  </si>
  <si>
    <t>Line</t>
  </si>
  <si>
    <t>Survey01</t>
  </si>
  <si>
    <t>Survey02</t>
  </si>
  <si>
    <t>Survey03</t>
  </si>
  <si>
    <t>Survey04</t>
  </si>
  <si>
    <t>Survey05</t>
  </si>
  <si>
    <t>cum time (hrs)</t>
  </si>
  <si>
    <t>Transit from OS116</t>
  </si>
  <si>
    <t>includes 5 turns at 1/2 hr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</si>
</sst>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1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i/>
      <sz val="14"/>
      <color theme="1"/>
      <name val="Calibri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mbria"/>
    </font>
    <font>
      <sz val="14"/>
      <name val="Calibri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166" fontId="1" fillId="0" borderId="0" xfId="0" applyNumberFormat="1" applyFont="1"/>
    <xf numFmtId="166" fontId="0" fillId="0" borderId="0" xfId="0" applyNumberFormat="1"/>
    <xf numFmtId="1" fontId="0" fillId="0" borderId="0" xfId="0" applyNumberFormat="1"/>
    <xf numFmtId="166" fontId="5" fillId="0" borderId="5" xfId="0" applyNumberFormat="1" applyFont="1" applyBorder="1"/>
    <xf numFmtId="1" fontId="5" fillId="0" borderId="5" xfId="0" applyNumberFormat="1" applyFont="1" applyBorder="1"/>
    <xf numFmtId="165" fontId="6" fillId="0" borderId="5" xfId="0" applyNumberFormat="1" applyFont="1" applyBorder="1" applyAlignment="1">
      <alignment vertical="center" wrapText="1"/>
    </xf>
    <xf numFmtId="1" fontId="6" fillId="0" borderId="5" xfId="0" applyNumberFormat="1" applyFont="1" applyBorder="1" applyAlignment="1">
      <alignment vertical="center" wrapText="1"/>
    </xf>
    <xf numFmtId="166" fontId="6" fillId="0" borderId="5" xfId="0" applyNumberFormat="1" applyFont="1" applyBorder="1" applyAlignment="1">
      <alignment vertical="center" wrapText="1"/>
    </xf>
    <xf numFmtId="165" fontId="7" fillId="0" borderId="5" xfId="0" applyNumberFormat="1" applyFont="1" applyBorder="1" applyAlignment="1">
      <alignment vertical="center" wrapText="1"/>
    </xf>
    <xf numFmtId="1" fontId="7" fillId="0" borderId="5" xfId="0" applyNumberFormat="1" applyFont="1" applyBorder="1" applyAlignment="1">
      <alignment vertical="center" wrapText="1"/>
    </xf>
    <xf numFmtId="166" fontId="7" fillId="0" borderId="5" xfId="0" applyNumberFormat="1" applyFont="1" applyBorder="1" applyAlignment="1">
      <alignment vertical="center" wrapText="1"/>
    </xf>
    <xf numFmtId="0" fontId="8" fillId="0" borderId="0" xfId="0" applyFont="1"/>
    <xf numFmtId="164" fontId="8" fillId="0" borderId="0" xfId="0" applyNumberFormat="1" applyFont="1"/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" fontId="10" fillId="0" borderId="5" xfId="0" applyNumberFormat="1" applyFont="1" applyBorder="1" applyAlignment="1">
      <alignment vertical="center" wrapText="1"/>
    </xf>
    <xf numFmtId="166" fontId="10" fillId="0" borderId="5" xfId="0" applyNumberFormat="1" applyFont="1" applyBorder="1" applyAlignment="1">
      <alignment vertical="center" wrapText="1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8"/>
  <sheetViews>
    <sheetView tabSelected="1" topLeftCell="E1" workbookViewId="0">
      <selection activeCell="F2" sqref="F2:I2"/>
    </sheetView>
  </sheetViews>
  <sheetFormatPr baseColWidth="10" defaultRowHeight="15" x14ac:dyDescent="0"/>
  <cols>
    <col min="1" max="1" width="18.33203125" style="5" hidden="1" customWidth="1"/>
    <col min="2" max="2" width="16.83203125" style="5" hidden="1" customWidth="1"/>
    <col min="3" max="3" width="14.6640625" style="5" hidden="1" customWidth="1"/>
    <col min="4" max="4" width="15.83203125" style="5" hidden="1" customWidth="1"/>
    <col min="5" max="5" width="20.5" style="5" customWidth="1"/>
    <col min="6" max="6" width="15" style="6" customWidth="1"/>
    <col min="7" max="7" width="14.5" style="5" customWidth="1"/>
    <col min="8" max="8" width="13.83203125" style="6" customWidth="1"/>
    <col min="9" max="9" width="14" style="5" customWidth="1"/>
    <col min="10" max="10" width="13.83203125" style="6" customWidth="1"/>
    <col min="11" max="11" width="13.83203125" style="5" customWidth="1"/>
    <col min="12" max="12" width="12.33203125" style="6" customWidth="1"/>
    <col min="13" max="13" width="13" style="5" customWidth="1"/>
    <col min="14" max="17" width="0" hidden="1" customWidth="1"/>
    <col min="20" max="20" width="13.83203125" bestFit="1" customWidth="1"/>
  </cols>
  <sheetData>
    <row r="1" spans="1:21" ht="19" thickBot="1">
      <c r="A1" s="4" t="s">
        <v>6</v>
      </c>
      <c r="B1" s="4" t="s">
        <v>7</v>
      </c>
      <c r="C1" s="4" t="s">
        <v>8</v>
      </c>
      <c r="D1" s="4" t="s">
        <v>9</v>
      </c>
      <c r="E1" s="7" t="s">
        <v>18</v>
      </c>
      <c r="F1" s="8" t="s">
        <v>10</v>
      </c>
      <c r="G1" s="7" t="s">
        <v>11</v>
      </c>
      <c r="H1" s="8" t="s">
        <v>12</v>
      </c>
      <c r="I1" s="7" t="s">
        <v>13</v>
      </c>
      <c r="J1" s="8" t="s">
        <v>14</v>
      </c>
      <c r="K1" s="7" t="s">
        <v>15</v>
      </c>
      <c r="L1" s="8" t="s">
        <v>16</v>
      </c>
      <c r="M1" s="7" t="s">
        <v>17</v>
      </c>
      <c r="N1" s="2" t="s">
        <v>0</v>
      </c>
      <c r="O1" s="2" t="s">
        <v>1</v>
      </c>
      <c r="P1" s="2" t="s">
        <v>2</v>
      </c>
      <c r="Q1" s="2" t="s">
        <v>3</v>
      </c>
      <c r="R1" s="2" t="s">
        <v>4</v>
      </c>
      <c r="S1" s="2" t="s">
        <v>5</v>
      </c>
      <c r="T1" s="2" t="s">
        <v>24</v>
      </c>
    </row>
    <row r="2" spans="1:21" s="15" customFormat="1" ht="19" thickBot="1">
      <c r="A2">
        <v>25.209</v>
      </c>
      <c r="B2">
        <v>36.433</v>
      </c>
      <c r="C2" s="17">
        <v>25.354700000000001</v>
      </c>
      <c r="D2" s="18">
        <v>36.340899999999998</v>
      </c>
      <c r="E2" s="12" t="s">
        <v>25</v>
      </c>
      <c r="F2" s="13">
        <f>FLOOR(A2,1)</f>
        <v>25</v>
      </c>
      <c r="G2" s="14">
        <f>(A2-F2)*60</f>
        <v>12.539999999999978</v>
      </c>
      <c r="H2" s="13">
        <f>FLOOR(B2,1)</f>
        <v>36</v>
      </c>
      <c r="I2" s="14">
        <f>(B2-H2)*60</f>
        <v>25.97999999999999</v>
      </c>
      <c r="J2" s="13">
        <f>FLOOR(C2,1)</f>
        <v>25</v>
      </c>
      <c r="K2" s="14">
        <f>(C2-J2)*60</f>
        <v>21.282000000000068</v>
      </c>
      <c r="L2" s="13">
        <f>FLOOR(D2,1)</f>
        <v>36</v>
      </c>
      <c r="M2" s="14">
        <f>(D2-L2)*60</f>
        <v>20.453999999999866</v>
      </c>
      <c r="N2" s="15">
        <f>C2-A2</f>
        <v>0.14570000000000149</v>
      </c>
      <c r="O2" s="15">
        <f>D2-B2</f>
        <v>-9.2100000000002069E-2</v>
      </c>
      <c r="P2" s="16">
        <f>N2*60*1.852*COS(3.14159*36.6/180)</f>
        <v>12.997767850156787</v>
      </c>
      <c r="Q2" s="16">
        <f>O2*60*1.852</f>
        <v>-10.234152000000231</v>
      </c>
      <c r="R2" s="16">
        <f>SQRT(P2^2+Q2^2)</f>
        <v>16.543271630656317</v>
      </c>
      <c r="S2" s="16">
        <f>R2/1.852</f>
        <v>8.9326520683889399</v>
      </c>
      <c r="T2" s="1">
        <f>S2/10</f>
        <v>0.89326520683889399</v>
      </c>
    </row>
    <row r="3" spans="1:21" s="15" customFormat="1" ht="19" thickBot="1">
      <c r="A3" s="17">
        <v>25.354700000000001</v>
      </c>
      <c r="B3" s="18">
        <v>36.340899999999998</v>
      </c>
      <c r="C3" s="18">
        <v>25.192699999999999</v>
      </c>
      <c r="D3" s="18">
        <v>36.279499999999999</v>
      </c>
      <c r="E3" s="9" t="s">
        <v>19</v>
      </c>
      <c r="F3" s="21">
        <f>FLOOR(A3,1)</f>
        <v>25</v>
      </c>
      <c r="G3" s="22">
        <f>(A3-F3)*60</f>
        <v>21.282000000000068</v>
      </c>
      <c r="H3" s="21">
        <f>FLOOR(B3,1)</f>
        <v>36</v>
      </c>
      <c r="I3" s="22">
        <f>(B3-H3)*60</f>
        <v>20.453999999999866</v>
      </c>
      <c r="J3" s="10">
        <f>FLOOR(C3,1)</f>
        <v>25</v>
      </c>
      <c r="K3" s="11">
        <f>(C3-J3)*60</f>
        <v>11.561999999999912</v>
      </c>
      <c r="L3" s="10">
        <f>FLOOR(D3,1)</f>
        <v>36</v>
      </c>
      <c r="M3" s="11">
        <f>(D3-L3)*60</f>
        <v>16.769999999999925</v>
      </c>
      <c r="N3">
        <f>C3-A3</f>
        <v>-0.16200000000000259</v>
      </c>
      <c r="O3">
        <f>D3-B3</f>
        <v>-6.1399999999999011E-2</v>
      </c>
      <c r="P3" s="1">
        <f>N3*60*1.852*COS(3.14159*36.6/180)</f>
        <v>-14.451876401684361</v>
      </c>
      <c r="Q3" s="1">
        <f>O3*60*1.852</f>
        <v>-6.8227679999998907</v>
      </c>
      <c r="R3" s="1">
        <f>SQRT(P3^2+Q3^2)</f>
        <v>15.981454711989889</v>
      </c>
      <c r="S3" s="1">
        <f>R3/1.852</f>
        <v>8.6292952008584702</v>
      </c>
      <c r="T3" s="1">
        <f>T2+S3/10</f>
        <v>1.7561947269247411</v>
      </c>
    </row>
    <row r="4" spans="1:21" ht="19" thickBot="1">
      <c r="A4" s="17">
        <v>25.224</v>
      </c>
      <c r="B4" s="18">
        <v>36.259500000000003</v>
      </c>
      <c r="C4" s="18">
        <v>25.404599999999999</v>
      </c>
      <c r="D4" s="18">
        <v>36.3294</v>
      </c>
      <c r="E4" s="9" t="s">
        <v>20</v>
      </c>
      <c r="F4" s="21">
        <f>FLOOR(A4,1)</f>
        <v>25</v>
      </c>
      <c r="G4" s="22">
        <f>(A4-F4)*60</f>
        <v>13.440000000000012</v>
      </c>
      <c r="H4" s="21">
        <f>FLOOR(B4,1)</f>
        <v>36</v>
      </c>
      <c r="I4" s="22">
        <f>(B4-H4)*60</f>
        <v>15.570000000000164</v>
      </c>
      <c r="J4" s="10">
        <f>FLOOR(C4,1)</f>
        <v>25</v>
      </c>
      <c r="K4" s="11">
        <f>(C4-J4)*60</f>
        <v>24.275999999999911</v>
      </c>
      <c r="L4" s="10">
        <f>FLOOR(D4,1)</f>
        <v>36</v>
      </c>
      <c r="M4" s="11">
        <f>(D4-L4)*60</f>
        <v>19.763999999999982</v>
      </c>
      <c r="N4">
        <f>C4-A4</f>
        <v>0.18059999999999832</v>
      </c>
      <c r="O4">
        <f>D4-B4</f>
        <v>6.9899999999996965E-2</v>
      </c>
      <c r="P4" s="1">
        <f>N4*60*1.852*COS(3.14159*36.6/180)</f>
        <v>16.11116591446994</v>
      </c>
      <c r="Q4" s="1">
        <f>O4*60*1.852</f>
        <v>7.7672879999996631</v>
      </c>
      <c r="R4" s="1">
        <f>SQRT(P4^2+Q4^2)</f>
        <v>17.885760537324568</v>
      </c>
      <c r="S4" s="1">
        <f>R4/1.852</f>
        <v>9.6575380871082981</v>
      </c>
      <c r="T4" s="1">
        <f>T3+S4/10</f>
        <v>2.7219485356355708</v>
      </c>
    </row>
    <row r="5" spans="1:21" ht="19" thickBot="1">
      <c r="A5" s="19">
        <v>25.4209</v>
      </c>
      <c r="B5" s="20">
        <v>36.3142</v>
      </c>
      <c r="C5" s="20">
        <v>25.240500000000001</v>
      </c>
      <c r="D5" s="20">
        <v>36.247500000000002</v>
      </c>
      <c r="E5" s="9" t="s">
        <v>21</v>
      </c>
      <c r="F5" s="10">
        <f t="shared" ref="F5:F7" si="0">FLOOR(A5,1)</f>
        <v>25</v>
      </c>
      <c r="G5" s="11">
        <f t="shared" ref="G5:G7" si="1">(A5-F5)*60</f>
        <v>25.253999999999976</v>
      </c>
      <c r="H5" s="10">
        <f t="shared" ref="H5:H7" si="2">FLOOR(B5,1)</f>
        <v>36</v>
      </c>
      <c r="I5" s="11">
        <f t="shared" ref="I5:I7" si="3">(B5-H5)*60</f>
        <v>18.851999999999975</v>
      </c>
      <c r="J5" s="10">
        <f t="shared" ref="J5:J7" si="4">FLOOR(C5,1)</f>
        <v>25</v>
      </c>
      <c r="K5" s="11">
        <f t="shared" ref="K5:K7" si="5">(C5-J5)*60</f>
        <v>14.430000000000049</v>
      </c>
      <c r="L5" s="10">
        <f t="shared" ref="L5:L7" si="6">FLOOR(D5,1)</f>
        <v>36</v>
      </c>
      <c r="M5" s="11">
        <f>(D5-L5)*60</f>
        <v>14.850000000000136</v>
      </c>
      <c r="N5">
        <f t="shared" ref="N5:N7" si="7">C5-A5</f>
        <v>-0.18039999999999878</v>
      </c>
      <c r="O5">
        <f t="shared" ref="O5:O7" si="8">D5-B5</f>
        <v>-6.6699999999997317E-2</v>
      </c>
      <c r="P5" s="1">
        <f t="shared" ref="P5:P7" si="9">N5*60*1.852*COS(3.14159*36.6/180)</f>
        <v>-16.093324091751853</v>
      </c>
      <c r="Q5" s="1">
        <f t="shared" ref="Q5:Q7" si="10">O5*60*1.852</f>
        <v>-7.4117039999997019</v>
      </c>
      <c r="R5" s="1">
        <f t="shared" ref="R5:R7" si="11">SQRT(P5^2+Q5^2)</f>
        <v>17.718025750793235</v>
      </c>
      <c r="S5" s="1">
        <f t="shared" ref="S5:S7" si="12">R5/1.852</f>
        <v>9.5669685479445103</v>
      </c>
      <c r="T5" s="1">
        <f>T4+S5/10</f>
        <v>3.678645390430022</v>
      </c>
    </row>
    <row r="6" spans="1:21" ht="19" thickBot="1">
      <c r="A6" s="19">
        <v>25.241800000000001</v>
      </c>
      <c r="B6" s="20">
        <v>36.223999999999997</v>
      </c>
      <c r="C6" s="20">
        <v>25.730399999999999</v>
      </c>
      <c r="D6" s="20">
        <v>36.406399999999998</v>
      </c>
      <c r="E6" s="9" t="s">
        <v>22</v>
      </c>
      <c r="F6" s="10">
        <f t="shared" si="0"/>
        <v>25</v>
      </c>
      <c r="G6" s="11">
        <f t="shared" si="1"/>
        <v>14.508000000000081</v>
      </c>
      <c r="H6" s="10">
        <f t="shared" si="2"/>
        <v>36</v>
      </c>
      <c r="I6" s="11">
        <f t="shared" si="3"/>
        <v>13.439999999999799</v>
      </c>
      <c r="J6" s="10">
        <f t="shared" si="4"/>
        <v>25</v>
      </c>
      <c r="K6" s="11">
        <f t="shared" si="5"/>
        <v>43.82399999999997</v>
      </c>
      <c r="L6" s="10">
        <f t="shared" si="6"/>
        <v>36</v>
      </c>
      <c r="M6" s="11">
        <f t="shared" ref="M6:M7" si="13">(D6-L6)*60</f>
        <v>24.383999999999872</v>
      </c>
      <c r="N6">
        <f t="shared" si="7"/>
        <v>0.48859999999999815</v>
      </c>
      <c r="O6">
        <f t="shared" si="8"/>
        <v>0.18240000000000123</v>
      </c>
      <c r="P6" s="1">
        <f t="shared" si="9"/>
        <v>43.587572900387904</v>
      </c>
      <c r="Q6" s="1">
        <f t="shared" si="10"/>
        <v>20.268288000000137</v>
      </c>
      <c r="R6" s="1">
        <f t="shared" si="11"/>
        <v>48.069533072389831</v>
      </c>
      <c r="S6" s="1">
        <f t="shared" si="12"/>
        <v>25.955471421376796</v>
      </c>
      <c r="T6" s="1">
        <f t="shared" ref="T6:T7" si="14">T5+S6/10</f>
        <v>6.2741925325677013</v>
      </c>
    </row>
    <row r="7" spans="1:21" ht="19" thickBot="1">
      <c r="A7" s="19">
        <v>25.7194</v>
      </c>
      <c r="B7" s="20">
        <v>36.368400000000001</v>
      </c>
      <c r="C7" s="20">
        <v>25.018899999999999</v>
      </c>
      <c r="D7" s="20">
        <v>36.1158</v>
      </c>
      <c r="E7" s="9" t="s">
        <v>23</v>
      </c>
      <c r="F7" s="10">
        <f t="shared" si="0"/>
        <v>25</v>
      </c>
      <c r="G7" s="11">
        <f t="shared" si="1"/>
        <v>43.164000000000016</v>
      </c>
      <c r="H7" s="10">
        <f t="shared" si="2"/>
        <v>36</v>
      </c>
      <c r="I7" s="11">
        <f t="shared" si="3"/>
        <v>22.10400000000007</v>
      </c>
      <c r="J7" s="10">
        <f t="shared" si="4"/>
        <v>25</v>
      </c>
      <c r="K7" s="11">
        <f t="shared" si="5"/>
        <v>1.1339999999999151</v>
      </c>
      <c r="L7" s="10">
        <f t="shared" si="6"/>
        <v>36</v>
      </c>
      <c r="M7" s="11">
        <f t="shared" si="13"/>
        <v>6.9480000000000075</v>
      </c>
      <c r="N7">
        <f t="shared" si="7"/>
        <v>-0.70050000000000168</v>
      </c>
      <c r="O7">
        <f t="shared" si="8"/>
        <v>-0.25260000000000105</v>
      </c>
      <c r="P7" s="1">
        <f t="shared" si="9"/>
        <v>-62.490984070245425</v>
      </c>
      <c r="Q7" s="1">
        <f t="shared" si="10"/>
        <v>-28.068912000000118</v>
      </c>
      <c r="R7" s="1">
        <f t="shared" si="11"/>
        <v>68.505378700737197</v>
      </c>
      <c r="S7" s="1">
        <f t="shared" si="12"/>
        <v>36.989945302773862</v>
      </c>
      <c r="T7" s="1">
        <f t="shared" si="14"/>
        <v>9.9731870628450885</v>
      </c>
    </row>
    <row r="8" spans="1:21">
      <c r="R8" s="3">
        <f>SUM(R4:R7)</f>
        <v>152.17869806124483</v>
      </c>
      <c r="S8" s="3">
        <f>SUM(S4:S7)</f>
        <v>82.169923359203466</v>
      </c>
      <c r="T8" s="1">
        <f>9.3+5*0.5</f>
        <v>11.8</v>
      </c>
      <c r="U8" t="s">
        <v>26</v>
      </c>
    </row>
  </sheetData>
  <phoneticPr fontId="4" type="noConversion"/>
  <pageMargins left="0.75" right="0.75" top="1" bottom="1" header="0.5" footer="0.5"/>
  <pageSetup scale="57" orientation="landscape" horizontalDpi="4294967292" verticalDpi="4294967292"/>
  <colBreaks count="1" manualBreakCount="1">
    <brk id="17" max="1048575" man="1"/>
  </colBreaks>
  <extLst>
    <ext xmlns:mx="http://schemas.microsoft.com/office/mac/excel/2008/main" uri="{64002731-A6B0-56B0-2670-7721B7C09600}">
      <mx:PLV Mode="0" OnePage="0" WScale="86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 Hooft</dc:creator>
  <cp:lastModifiedBy>Emilie Hooft</cp:lastModifiedBy>
  <cp:lastPrinted>2015-12-11T06:56:47Z</cp:lastPrinted>
  <dcterms:created xsi:type="dcterms:W3CDTF">2015-12-09T17:07:08Z</dcterms:created>
  <dcterms:modified xsi:type="dcterms:W3CDTF">2015-12-11T08:07:33Z</dcterms:modified>
</cp:coreProperties>
</file>